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6\II_181_silnice_Sokolov-Kr._Poříčí\ZD\03_výkaz_výměr\soupis_prací_varianta_č.1_frézování\vysvětlení_č.4_k_ZD\"/>
    </mc:Choice>
  </mc:AlternateContent>
  <bookViews>
    <workbookView xWindow="240" yWindow="120" windowWidth="14940" windowHeight="9225"/>
  </bookViews>
  <sheets>
    <sheet name="Souhrn" sheetId="1" r:id="rId1"/>
    <sheet name="0 - SO1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SO101'!$A$1:$M$103</definedName>
    <definedName name="_xlnm.Print_Titles" localSheetId="1">'0 - SO101'!$25:$27</definedName>
  </definedNames>
  <calcPr/>
</workbook>
</file>

<file path=xl/calcChain.xml><?xml version="1.0" encoding="utf-8"?>
<calcChain xmlns="http://schemas.openxmlformats.org/spreadsheetml/2006/main">
  <c i="2" l="1" r="R80"/>
  <c r="Q80"/>
  <c r="J80"/>
  <c r="L80"/>
  <c r="R74"/>
  <c r="Q74"/>
  <c r="J74"/>
  <c r="L74"/>
  <c r="R68"/>
  <c r="R86"/>
  <c r="Q68"/>
  <c r="Q86"/>
  <c r="J68"/>
  <c r="L68"/>
  <c r="R65"/>
  <c r="R59"/>
  <c r="Q59"/>
  <c r="J59"/>
  <c r="L59"/>
  <c r="R53"/>
  <c r="Q53"/>
  <c r="J53"/>
  <c r="L53"/>
  <c r="R47"/>
  <c r="Q47"/>
  <c r="Q65"/>
  <c r="L47"/>
  <c r="J47"/>
  <c r="H66"/>
  <c r="R38"/>
  <c r="R44"/>
  <c r="Q38"/>
  <c r="Q44"/>
  <c r="J38"/>
  <c r="H45"/>
  <c r="R29"/>
  <c r="R35"/>
  <c r="Q29"/>
  <c r="Q35"/>
  <c r="J29"/>
  <c r="H35"/>
  <c r="K23"/>
  <c r="K22"/>
  <c r="K21"/>
  <c r="K20"/>
  <c r="A13"/>
  <c r="Q11"/>
  <c r="S6"/>
  <c r="S5"/>
  <c i="1" r="S6"/>
  <c r="S5"/>
  <c i="2" l="1" r="H65"/>
  <c r="L65"/>
  <c r="L66"/>
  <c r="H86"/>
  <c r="L86"/>
  <c r="L87"/>
  <c r="L35"/>
  <c r="J35"/>
  <c r="J36"/>
  <c r="H36"/>
  <c r="L38"/>
  <c r="H44"/>
  <c r="J11"/>
  <c i="1" r="F20"/>
  <c i="2" r="L44"/>
  <c r="L21"/>
  <c r="H87"/>
  <c r="L29"/>
  <c l="1" r="J10"/>
  <c i="1" r="D20"/>
  <c r="F11"/>
  <c i="2" r="S7"/>
  <c i="1" r="S7"/>
  <c r="F13"/>
  <c i="2" r="S35"/>
  <c r="S20"/>
  <c r="R11"/>
  <c r="L22"/>
  <c r="J65"/>
  <c r="J66"/>
  <c r="J86"/>
  <c r="J87"/>
  <c r="L36"/>
  <c r="J44"/>
  <c r="J45"/>
  <c r="L45"/>
  <c r="L20"/>
  <c r="L23"/>
  <c l="1" r="S11"/>
  <c i="1" r="S20"/>
  <c i="2" r="S44"/>
  <c r="S21"/>
  <c r="S65"/>
  <c r="S22"/>
  <c r="S86"/>
  <c r="S23"/>
</calcChain>
</file>

<file path=xl/sharedStrings.xml><?xml version="1.0" encoding="utf-8"?>
<sst xmlns="http://schemas.openxmlformats.org/spreadsheetml/2006/main">
  <si>
    <t>SOUHRNNÝ LIST STAVBY</t>
  </si>
  <si>
    <t>STAVBA</t>
  </si>
  <si>
    <t>TÚ_S_126_1 - II/181 Sokolov - Královské Poříčí (varianta 1)</t>
  </si>
  <si>
    <t>20.01.2026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</si>
  <si>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</si>
  <si>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</si>
  <si>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</si>
  <si>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</si>
  <si>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</si>
  <si>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</si>
  <si>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</si>
  <si>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</si>
  <si>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</si>
  <si>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</si>
  <si>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</si>
  <si>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</si>
  <si>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</si>
  <si>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</si>
  <si>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</si>
  <si>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SO101</t>
  </si>
  <si>
    <t xml:space="preserve">Komunikace </t>
  </si>
  <si>
    <t>SOUPIS PRACÍ</t>
  </si>
  <si>
    <t xml:space="preserve">Objekt: </t>
  </si>
  <si>
    <t xml:space="preserve">Celková cena (bez DPH): </t>
  </si>
  <si>
    <t xml:space="preserve">SO101 - Komunikace 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</si>
  <si>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</si>
  <si>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</si>
  <si>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</si>
  <si>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</si>
  <si>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</si>
  <si>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</si>
  <si>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komunikace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</si>
  <si>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</si>
  <si>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</si>
  <si>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</si>
  <si>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</si>
  <si>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</si>
  <si>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</si>
  <si>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</si>
  <si>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</si>
  <si>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</si>
  <si>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</si>
  <si>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</si>
  <si>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</si>
  <si>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</si>
  <si>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</si>
  <si>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>- kompletní dopravně inženýrská opatření po dobu stavby _x000d_
- včetně přechodného vodorovného i svislého dopravního značení, dopravních zařízení, zábran (dodání, montáž, pronájem, kontrola a údržba, přemísťování, předznačování, demontáž a odvoz)_x000d_
- včetně nezbytné inženýrské činnosti k zajištění potřebných povolení, včetně správních poplatků_x000d_
- součástí fakturace bud podrobný rozpis použitých značek a zařízení v rámci této položky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</si>
  <si>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</si>
  <si>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</si>
  <si>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</si>
  <si>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</si>
  <si>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</si>
  <si>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</si>
  <si>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poznámka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</si>
  <si>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</si>
  <si>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</si>
  <si>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</si>
  <si>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</si>
  <si>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</si>
  <si>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</si>
  <si>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</si>
  <si>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11372</t>
  </si>
  <si>
    <t>FRÉZOVÁNÍ ZPEVNĚNÝCH PLOCH ASFALTOVÝCH</t>
  </si>
  <si>
    <t>M3</t>
  </si>
  <si>
    <t>- frézování stávající vozovky v tl. 4 cm_x000d_
- včetně čištění vozovky _x000d_
- včetně naložení a odvozu vyfrézovaného materiálu na obalovnu nebo na skládku (vč. poplatku za uložení)_x000d_
- vyfrézovaný materiál bude odkoupen zhotovitelem stavby na základě uzavřené kupní smlouvy</t>
  </si>
  <si>
    <t>20336*0,04 = 813,440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</si>
  <si>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</si>
  <si>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5 - komunikace</t>
  </si>
  <si>
    <t>572214</t>
  </si>
  <si>
    <t>SPOJOVACÍ POSTŘIK Z MODIFIK EMULZE DO 0,5KG/M2</t>
  </si>
  <si>
    <t>M2</t>
  </si>
  <si>
    <t>- spojovací postřik modifikovanou kationaktivní asfaltovou emulzí PS-CP v množství 0,30 kg/m2 zbytkového asfaltu</t>
  </si>
  <si>
    <t>20336 = 20336,000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</si>
  <si>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</si>
  <si>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</si>
  <si>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</si>
  <si>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- obrusná vrstva z asfaltové směsi ACO 11+ podle ČSN EN 13108-1 tl. 50 mm s asfaltovým pojivem 50/70_x000d_
- zesílení konstrukce vozovky o 10 mm_x000d_
- včetně zálivek v případě technologické středové spáry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</si>
  <si>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</si>
  <si>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58920</t>
  </si>
  <si>
    <t>VÝPLŇ SPAR MODIFIKOVANÝM ASFALTEM</t>
  </si>
  <si>
    <t>M</t>
  </si>
  <si>
    <t>- těsnění spár asfaltovou zálivkou na začátku a konci úpravy</t>
  </si>
  <si>
    <t>8,5+8,5 = 17,000 =&gt; A</t>
  </si>
  <si>
    <t>Položka zahrnuje: 
- dodávku předepsaného materiálu
- vyčištění a výplň spar tímto materiálem
Položka nezahrnuje:
- x</t>
  </si>
  <si>
    <t>9 - ostatní práce</t>
  </si>
  <si>
    <t>915111</t>
  </si>
  <si>
    <t>VODOROVNÉ DOPRAVNÍ ZNAČENÍ BARVOU HLADKÉ - DODÁVKA A POKLÁDKA</t>
  </si>
  <si>
    <t>- VDZ barvou _x000d_
- dle stávajícího stavu</t>
  </si>
  <si>
    <t xml:space="preserve">- vodící čáry (tl. 250 mm):  2360*0,250*2 = 1180,000 =&gt; A _x000d_
- středová čára, přerušovaná nebo souvislá nebo zdvojená (tl. 125 mm):  2360*0,125 = 295,000 =&gt; B _x000d_
- šrafy:  4 = 4,000 =&gt; C _x000d_
A+B+C = 1479,000 =&gt; D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</si>
  <si>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</si>
  <si>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</si>
  <si>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</si>
  <si>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plastem _x000d_
- dle stávajícího stavu</t>
  </si>
  <si>
    <t>919111</t>
  </si>
  <si>
    <t>ŘEZÁNÍ ASFALTOVÉHO KRYTU VOZOVEK TL DO 50MM</t>
  </si>
  <si>
    <t>- řezání asfaltového krytu na začátku a konci úpravy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</si>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</sst>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Protection="1"/>
    <xf numFmtId="0" fontId="0" fillId="2" borderId="10" xfId="0" applyFill="1" applyBorder="1" applyProtection="1">
      <protection locked="0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SO101'!S5)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SO101'!S6)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SO101'!S7)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SO101'!J10</f>
        <v>0</v>
      </c>
      <c r="E20" s="27"/>
      <c r="F20" s="26">
        <f>('0 - SO101'!J11)</f>
        <v>0</v>
      </c>
      <c r="G20" s="13"/>
      <c r="H20" s="2"/>
      <c r="I20" s="2"/>
      <c r="S20" s="9">
        <f>ROUND('0 - SO101'!S11,4)</f>
        <v>0</v>
      </c>
    </row>
    <row r="21">
      <c r="A21" s="14"/>
      <c r="B21" s="4"/>
      <c r="C21" s="4"/>
      <c r="D21" s="4"/>
      <c r="E21" s="4"/>
      <c r="F21" s="4"/>
      <c r="G21" s="15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101'!A11" display="'SO101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0+(H35+H44+H65+H86)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22</v>
      </c>
      <c r="B10" s="1"/>
      <c r="C10" s="17"/>
      <c r="D10" s="1"/>
      <c r="E10" s="1"/>
      <c r="F10" s="1"/>
      <c r="G10" s="18"/>
      <c r="H10" s="1"/>
      <c r="I10" s="31" t="s">
        <v>23</v>
      </c>
      <c r="J10" s="32">
        <f>0+H36+H45+H66+H87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24</v>
      </c>
      <c r="B11" s="1"/>
      <c r="C11" s="1"/>
      <c r="D11" s="1"/>
      <c r="E11" s="1"/>
      <c r="F11" s="1"/>
      <c r="G11" s="31"/>
      <c r="H11" s="1"/>
      <c r="I11" s="31" t="s">
        <v>25</v>
      </c>
      <c r="J11" s="32">
        <f>ROUND(0+((H35+H44+H65+H86)*1.21),2)</f>
        <v>0</v>
      </c>
      <c r="K11" s="1"/>
      <c r="L11" s="1"/>
      <c r="M11" s="13"/>
      <c r="N11" s="2"/>
      <c r="O11" s="2"/>
      <c r="P11" s="2"/>
      <c r="Q11" s="33">
        <f>IF(SUM(K20:K23)&gt;0,ROUND(SUM(S20:S23)/SUM(K20:K23)-1,8),0)</f>
        <v>0</v>
      </c>
      <c r="R11" s="9">
        <f>AVERAGE(J35,J44,J65,J86)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27</v>
      </c>
      <c r="C19" s="34"/>
      <c r="D19" s="34"/>
      <c r="E19" s="34" t="s">
        <v>28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29</v>
      </c>
      <c r="F20" s="1"/>
      <c r="G20" s="1"/>
      <c r="H20" s="1"/>
      <c r="I20" s="1"/>
      <c r="J20" s="1"/>
      <c r="K20" s="38">
        <f>0+J29</f>
        <v>0</v>
      </c>
      <c r="L20" s="38">
        <f>0+L35</f>
        <v>0</v>
      </c>
      <c r="M20" s="13"/>
      <c r="N20" s="2"/>
      <c r="O20" s="2"/>
      <c r="P20" s="2"/>
      <c r="Q20" s="2"/>
      <c r="S20" s="9">
        <f>S35</f>
        <v>0</v>
      </c>
    </row>
    <row r="21">
      <c r="A21" s="10"/>
      <c r="B21" s="36">
        <v>1</v>
      </c>
      <c r="C21" s="1"/>
      <c r="D21" s="1"/>
      <c r="E21" s="37" t="s">
        <v>30</v>
      </c>
      <c r="F21" s="1"/>
      <c r="G21" s="1"/>
      <c r="H21" s="1"/>
      <c r="I21" s="1"/>
      <c r="J21" s="1"/>
      <c r="K21" s="38">
        <f>0+J38</f>
        <v>0</v>
      </c>
      <c r="L21" s="38">
        <f>0+L44</f>
        <v>0</v>
      </c>
      <c r="M21" s="13"/>
      <c r="N21" s="2"/>
      <c r="O21" s="2"/>
      <c r="P21" s="2"/>
      <c r="Q21" s="2"/>
      <c r="S21" s="9">
        <f>S44</f>
        <v>0</v>
      </c>
    </row>
    <row r="22">
      <c r="A22" s="10"/>
      <c r="B22" s="36">
        <v>5</v>
      </c>
      <c r="C22" s="1"/>
      <c r="D22" s="1"/>
      <c r="E22" s="37" t="s">
        <v>31</v>
      </c>
      <c r="F22" s="1"/>
      <c r="G22" s="1"/>
      <c r="H22" s="1"/>
      <c r="I22" s="1"/>
      <c r="J22" s="1"/>
      <c r="K22" s="38">
        <f>0+J47+J53+J59</f>
        <v>0</v>
      </c>
      <c r="L22" s="38">
        <f>0+L65</f>
        <v>0</v>
      </c>
      <c r="M22" s="13"/>
      <c r="N22" s="2"/>
      <c r="O22" s="2"/>
      <c r="P22" s="2"/>
      <c r="Q22" s="2"/>
      <c r="S22" s="9">
        <f>S65</f>
        <v>0</v>
      </c>
    </row>
    <row r="23">
      <c r="A23" s="10"/>
      <c r="B23" s="36">
        <v>9</v>
      </c>
      <c r="C23" s="1"/>
      <c r="D23" s="1"/>
      <c r="E23" s="37" t="s">
        <v>32</v>
      </c>
      <c r="F23" s="1"/>
      <c r="G23" s="1"/>
      <c r="H23" s="1"/>
      <c r="I23" s="1"/>
      <c r="J23" s="1"/>
      <c r="K23" s="38">
        <f>0+J68+J74+J80</f>
        <v>0</v>
      </c>
      <c r="L23" s="38">
        <f>0+L86</f>
        <v>0</v>
      </c>
      <c r="M23" s="13"/>
      <c r="N23" s="2"/>
      <c r="O23" s="2"/>
      <c r="P23" s="2"/>
      <c r="Q23" s="2"/>
      <c r="S23" s="9">
        <f>S86</f>
        <v>0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33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9"/>
      <c r="N26" s="2"/>
      <c r="O26" s="2"/>
      <c r="P26" s="2"/>
      <c r="Q26" s="2"/>
    </row>
    <row r="27" ht="18" customHeight="1">
      <c r="A27" s="10"/>
      <c r="B27" s="34" t="s">
        <v>34</v>
      </c>
      <c r="C27" s="34" t="s">
        <v>27</v>
      </c>
      <c r="D27" s="34" t="s">
        <v>35</v>
      </c>
      <c r="E27" s="34" t="s">
        <v>28</v>
      </c>
      <c r="F27" s="34" t="s">
        <v>36</v>
      </c>
      <c r="G27" s="35" t="s">
        <v>37</v>
      </c>
      <c r="H27" s="23" t="s">
        <v>38</v>
      </c>
      <c r="I27" s="23" t="s">
        <v>39</v>
      </c>
      <c r="J27" s="23" t="s">
        <v>17</v>
      </c>
      <c r="K27" s="35" t="s">
        <v>40</v>
      </c>
      <c r="L27" s="23" t="s">
        <v>18</v>
      </c>
      <c r="M27" s="40"/>
      <c r="N27" s="2"/>
      <c r="O27" s="2"/>
      <c r="P27" s="2"/>
      <c r="Q27" s="2"/>
    </row>
    <row r="28" ht="40" customHeight="1">
      <c r="A28" s="10"/>
      <c r="B28" s="41" t="s">
        <v>41</v>
      </c>
      <c r="C28" s="1"/>
      <c r="D28" s="1"/>
      <c r="E28" s="1"/>
      <c r="F28" s="1"/>
      <c r="G28" s="1"/>
      <c r="H28" s="42"/>
      <c r="I28" s="1"/>
      <c r="J28" s="42"/>
      <c r="K28" s="1"/>
      <c r="L28" s="1"/>
      <c r="M28" s="13"/>
      <c r="N28" s="2"/>
      <c r="O28" s="2"/>
      <c r="P28" s="2"/>
      <c r="Q28" s="2"/>
    </row>
    <row r="29">
      <c r="A29" s="10"/>
      <c r="B29" s="43">
        <v>1</v>
      </c>
      <c r="C29" s="44" t="s">
        <v>42</v>
      </c>
      <c r="D29" s="44" t="s">
        <v>7</v>
      </c>
      <c r="E29" s="44" t="s">
        <v>43</v>
      </c>
      <c r="F29" s="44" t="s">
        <v>7</v>
      </c>
      <c r="G29" s="45" t="s">
        <v>44</v>
      </c>
      <c r="H29" s="46">
        <v>1</v>
      </c>
      <c r="I29" s="47">
        <v>0</v>
      </c>
      <c r="J29" s="48">
        <f>ROUND(H29*I29,2)</f>
        <v>0</v>
      </c>
      <c r="K29" s="49">
        <v>0.20999999999999999</v>
      </c>
      <c r="L29" s="50">
        <f>ROUND(J29*1.21,2)</f>
        <v>0</v>
      </c>
      <c r="M29" s="13"/>
      <c r="N29" s="2"/>
      <c r="O29" s="2"/>
      <c r="P29" s="2"/>
      <c r="Q29" s="33">
        <f>IF(ISNUMBER(K29),IF(H29&gt;0,IF(I29&gt;0,J29,0),0),0)</f>
        <v>0</v>
      </c>
      <c r="R29" s="9">
        <f>IF(ISNUMBER(K29)=FALSE,J29,0)</f>
        <v>0</v>
      </c>
    </row>
    <row r="30">
      <c r="A30" s="10"/>
      <c r="B30" s="51" t="s">
        <v>45</v>
      </c>
      <c r="C30" s="1"/>
      <c r="D30" s="1"/>
      <c r="E30" s="52" t="s">
        <v>46</v>
      </c>
      <c r="F30" s="1"/>
      <c r="G30" s="1"/>
      <c r="H30" s="42"/>
      <c r="I30" s="1"/>
      <c r="J30" s="42"/>
      <c r="K30" s="1"/>
      <c r="L30" s="1"/>
      <c r="M30" s="13"/>
      <c r="N30" s="2"/>
      <c r="O30" s="2"/>
      <c r="P30" s="2"/>
      <c r="Q30" s="2"/>
    </row>
    <row r="31">
      <c r="A31" s="10"/>
      <c r="B31" s="51" t="s">
        <v>47</v>
      </c>
      <c r="C31" s="1"/>
      <c r="D31" s="1"/>
      <c r="E31" s="52" t="s">
        <v>48</v>
      </c>
      <c r="F31" s="1"/>
      <c r="G31" s="1"/>
      <c r="H31" s="42"/>
      <c r="I31" s="1"/>
      <c r="J31" s="42"/>
      <c r="K31" s="1"/>
      <c r="L31" s="1"/>
      <c r="M31" s="13"/>
      <c r="N31" s="2"/>
      <c r="O31" s="2"/>
      <c r="P31" s="2"/>
      <c r="Q31" s="2"/>
    </row>
    <row r="32">
      <c r="A32" s="10"/>
      <c r="B32" s="51" t="s">
        <v>49</v>
      </c>
      <c r="C32" s="1"/>
      <c r="D32" s="1"/>
      <c r="E32" s="52" t="s">
        <v>50</v>
      </c>
      <c r="F32" s="1"/>
      <c r="G32" s="1"/>
      <c r="H32" s="42"/>
      <c r="I32" s="1"/>
      <c r="J32" s="42"/>
      <c r="K32" s="1"/>
      <c r="L32" s="1"/>
      <c r="M32" s="13"/>
      <c r="N32" s="2"/>
      <c r="O32" s="2"/>
      <c r="P32" s="2"/>
      <c r="Q32" s="2"/>
    </row>
    <row r="33">
      <c r="A33" s="10"/>
      <c r="B33" s="51" t="s">
        <v>51</v>
      </c>
      <c r="C33" s="1"/>
      <c r="D33" s="1"/>
      <c r="E33" s="52" t="s">
        <v>52</v>
      </c>
      <c r="F33" s="1"/>
      <c r="G33" s="1"/>
      <c r="H33" s="42"/>
      <c r="I33" s="1"/>
      <c r="J33" s="42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53</v>
      </c>
      <c r="C34" s="54"/>
      <c r="D34" s="54"/>
      <c r="E34" s="55"/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 thickBot="1" ht="25" customHeight="1">
      <c r="A35" s="10"/>
      <c r="B35" s="1"/>
      <c r="C35" s="57">
        <v>0</v>
      </c>
      <c r="D35" s="1"/>
      <c r="E35" s="57" t="s">
        <v>29</v>
      </c>
      <c r="F35" s="1"/>
      <c r="G35" s="58" t="s">
        <v>54</v>
      </c>
      <c r="H35" s="59">
        <f>0+J29</f>
        <v>0</v>
      </c>
      <c r="I35" s="58" t="s">
        <v>55</v>
      </c>
      <c r="J35" s="60">
        <f>(L35-H35)</f>
        <v>0</v>
      </c>
      <c r="K35" s="58" t="s">
        <v>56</v>
      </c>
      <c r="L35" s="61">
        <f>ROUND((0+J29)*1.21,2)</f>
        <v>0</v>
      </c>
      <c r="M35" s="13"/>
      <c r="N35" s="2"/>
      <c r="O35" s="2"/>
      <c r="P35" s="2"/>
      <c r="Q35" s="33">
        <f>0+Q29</f>
        <v>0</v>
      </c>
      <c r="R35" s="9">
        <f>0+R29</f>
        <v>0</v>
      </c>
      <c r="S35" s="62">
        <f>Q35*(1+J35)+R35</f>
        <v>0</v>
      </c>
    </row>
    <row r="36" thickTop="1" thickBot="1" ht="25" customHeight="1">
      <c r="A36" s="10"/>
      <c r="B36" s="63"/>
      <c r="C36" s="63"/>
      <c r="D36" s="63"/>
      <c r="E36" s="63"/>
      <c r="F36" s="63"/>
      <c r="G36" s="64" t="s">
        <v>57</v>
      </c>
      <c r="H36" s="65">
        <f>0+J29</f>
        <v>0</v>
      </c>
      <c r="I36" s="64" t="s">
        <v>58</v>
      </c>
      <c r="J36" s="66">
        <f>0+J35</f>
        <v>0</v>
      </c>
      <c r="K36" s="64" t="s">
        <v>59</v>
      </c>
      <c r="L36" s="67">
        <f>0+L35</f>
        <v>0</v>
      </c>
      <c r="M36" s="13"/>
      <c r="N36" s="2"/>
      <c r="O36" s="2"/>
      <c r="P36" s="2"/>
      <c r="Q36" s="2"/>
    </row>
    <row r="37" ht="40" customHeight="1">
      <c r="A37" s="10"/>
      <c r="B37" s="68" t="s">
        <v>60</v>
      </c>
      <c r="C37" s="1"/>
      <c r="D37" s="1"/>
      <c r="E37" s="1"/>
      <c r="F37" s="1"/>
      <c r="G37" s="1"/>
      <c r="H37" s="42"/>
      <c r="I37" s="1"/>
      <c r="J37" s="42"/>
      <c r="K37" s="1"/>
      <c r="L37" s="1"/>
      <c r="M37" s="13"/>
      <c r="N37" s="2"/>
      <c r="O37" s="2"/>
      <c r="P37" s="2"/>
      <c r="Q37" s="2"/>
    </row>
    <row r="38">
      <c r="A38" s="10"/>
      <c r="B38" s="43">
        <v>2</v>
      </c>
      <c r="C38" s="44" t="s">
        <v>61</v>
      </c>
      <c r="D38" s="44"/>
      <c r="E38" s="44" t="s">
        <v>62</v>
      </c>
      <c r="F38" s="44" t="s">
        <v>7</v>
      </c>
      <c r="G38" s="45" t="s">
        <v>63</v>
      </c>
      <c r="H38" s="46">
        <v>813.44000000000005</v>
      </c>
      <c r="I38" s="47">
        <v>0</v>
      </c>
      <c r="J38" s="48">
        <f>ROUND(H38*I38,2)</f>
        <v>0</v>
      </c>
      <c r="K38" s="49">
        <v>0.20999999999999999</v>
      </c>
      <c r="L38" s="50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51" t="s">
        <v>45</v>
      </c>
      <c r="C39" s="1"/>
      <c r="D39" s="1"/>
      <c r="E39" s="52" t="s">
        <v>64</v>
      </c>
      <c r="F39" s="1"/>
      <c r="G39" s="1"/>
      <c r="H39" s="42"/>
      <c r="I39" s="1"/>
      <c r="J39" s="42"/>
      <c r="K39" s="1"/>
      <c r="L39" s="1"/>
      <c r="M39" s="13"/>
      <c r="N39" s="2"/>
      <c r="O39" s="2"/>
      <c r="P39" s="2"/>
      <c r="Q39" s="2"/>
    </row>
    <row r="40">
      <c r="A40" s="10"/>
      <c r="B40" s="51" t="s">
        <v>47</v>
      </c>
      <c r="C40" s="1"/>
      <c r="D40" s="1"/>
      <c r="E40" s="52" t="s">
        <v>65</v>
      </c>
      <c r="F40" s="1"/>
      <c r="G40" s="1"/>
      <c r="H40" s="42"/>
      <c r="I40" s="1"/>
      <c r="J40" s="42"/>
      <c r="K40" s="1"/>
      <c r="L40" s="1"/>
      <c r="M40" s="13"/>
      <c r="N40" s="2"/>
      <c r="O40" s="2"/>
      <c r="P40" s="2"/>
      <c r="Q40" s="2"/>
    </row>
    <row r="41">
      <c r="A41" s="10"/>
      <c r="B41" s="51" t="s">
        <v>49</v>
      </c>
      <c r="C41" s="1"/>
      <c r="D41" s="1"/>
      <c r="E41" s="52" t="s">
        <v>66</v>
      </c>
      <c r="F41" s="1"/>
      <c r="G41" s="1"/>
      <c r="H41" s="42"/>
      <c r="I41" s="1"/>
      <c r="J41" s="42"/>
      <c r="K41" s="1"/>
      <c r="L41" s="1"/>
      <c r="M41" s="13"/>
      <c r="N41" s="2"/>
      <c r="O41" s="2"/>
      <c r="P41" s="2"/>
      <c r="Q41" s="2"/>
    </row>
    <row r="42">
      <c r="A42" s="10"/>
      <c r="B42" s="51" t="s">
        <v>51</v>
      </c>
      <c r="C42" s="1"/>
      <c r="D42" s="1"/>
      <c r="E42" s="52" t="s">
        <v>52</v>
      </c>
      <c r="F42" s="1"/>
      <c r="G42" s="1"/>
      <c r="H42" s="42"/>
      <c r="I42" s="1"/>
      <c r="J42" s="42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53</v>
      </c>
      <c r="C43" s="54"/>
      <c r="D43" s="54"/>
      <c r="E43" s="55"/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 thickBot="1" ht="25" customHeight="1">
      <c r="A44" s="10"/>
      <c r="B44" s="1"/>
      <c r="C44" s="57">
        <v>1</v>
      </c>
      <c r="D44" s="1"/>
      <c r="E44" s="57" t="s">
        <v>30</v>
      </c>
      <c r="F44" s="1"/>
      <c r="G44" s="58" t="s">
        <v>54</v>
      </c>
      <c r="H44" s="59">
        <f>0+J38</f>
        <v>0</v>
      </c>
      <c r="I44" s="58" t="s">
        <v>55</v>
      </c>
      <c r="J44" s="60">
        <f>(L44-H44)</f>
        <v>0</v>
      </c>
      <c r="K44" s="58" t="s">
        <v>56</v>
      </c>
      <c r="L44" s="61">
        <f>ROUND((0+J38)*1.21,2)</f>
        <v>0</v>
      </c>
      <c r="M44" s="13"/>
      <c r="N44" s="2"/>
      <c r="O44" s="2"/>
      <c r="P44" s="2"/>
      <c r="Q44" s="33">
        <f>0+Q38</f>
        <v>0</v>
      </c>
      <c r="R44" s="9">
        <f>0+R38</f>
        <v>0</v>
      </c>
      <c r="S44" s="62">
        <f>Q44*(1+J44)+R44</f>
        <v>0</v>
      </c>
    </row>
    <row r="45" thickTop="1" thickBot="1" ht="25" customHeight="1">
      <c r="A45" s="10"/>
      <c r="B45" s="63"/>
      <c r="C45" s="63"/>
      <c r="D45" s="63"/>
      <c r="E45" s="63"/>
      <c r="F45" s="63"/>
      <c r="G45" s="64" t="s">
        <v>57</v>
      </c>
      <c r="H45" s="65">
        <f>0+J38</f>
        <v>0</v>
      </c>
      <c r="I45" s="64" t="s">
        <v>58</v>
      </c>
      <c r="J45" s="66">
        <f>0+J44</f>
        <v>0</v>
      </c>
      <c r="K45" s="64" t="s">
        <v>59</v>
      </c>
      <c r="L45" s="67">
        <f>0+L44</f>
        <v>0</v>
      </c>
      <c r="M45" s="13"/>
      <c r="N45" s="2"/>
      <c r="O45" s="2"/>
      <c r="P45" s="2"/>
      <c r="Q45" s="2"/>
    </row>
    <row r="46" ht="40" customHeight="1">
      <c r="A46" s="10"/>
      <c r="B46" s="68" t="s">
        <v>67</v>
      </c>
      <c r="C46" s="1"/>
      <c r="D46" s="1"/>
      <c r="E46" s="1"/>
      <c r="F46" s="1"/>
      <c r="G46" s="1"/>
      <c r="H46" s="42"/>
      <c r="I46" s="1"/>
      <c r="J46" s="42"/>
      <c r="K46" s="1"/>
      <c r="L46" s="1"/>
      <c r="M46" s="13"/>
      <c r="N46" s="2"/>
      <c r="O46" s="2"/>
      <c r="P46" s="2"/>
      <c r="Q46" s="2"/>
    </row>
    <row r="47">
      <c r="A47" s="10"/>
      <c r="B47" s="43">
        <v>3</v>
      </c>
      <c r="C47" s="44" t="s">
        <v>68</v>
      </c>
      <c r="D47" s="44"/>
      <c r="E47" s="44" t="s">
        <v>69</v>
      </c>
      <c r="F47" s="44" t="s">
        <v>7</v>
      </c>
      <c r="G47" s="45" t="s">
        <v>70</v>
      </c>
      <c r="H47" s="46">
        <v>20336</v>
      </c>
      <c r="I47" s="47">
        <v>0</v>
      </c>
      <c r="J47" s="48">
        <f>ROUND(H47*I47,2)</f>
        <v>0</v>
      </c>
      <c r="K47" s="49">
        <v>0.20999999999999999</v>
      </c>
      <c r="L47" s="50">
        <f>ROUND(J47*1.21,2)</f>
        <v>0</v>
      </c>
      <c r="M47" s="13"/>
      <c r="N47" s="2"/>
      <c r="O47" s="2"/>
      <c r="P47" s="2"/>
      <c r="Q47" s="33">
        <f>IF(ISNUMBER(K47),IF(H47&gt;0,IF(I47&gt;0,J47,0),0),0)</f>
        <v>0</v>
      </c>
      <c r="R47" s="9">
        <f>IF(ISNUMBER(K47)=FALSE,J47,0)</f>
        <v>0</v>
      </c>
    </row>
    <row r="48">
      <c r="A48" s="10"/>
      <c r="B48" s="51" t="s">
        <v>45</v>
      </c>
      <c r="C48" s="1"/>
      <c r="D48" s="1"/>
      <c r="E48" s="52" t="s">
        <v>71</v>
      </c>
      <c r="F48" s="1"/>
      <c r="G48" s="1"/>
      <c r="H48" s="42"/>
      <c r="I48" s="1"/>
      <c r="J48" s="42"/>
      <c r="K48" s="1"/>
      <c r="L48" s="1"/>
      <c r="M48" s="13"/>
      <c r="N48" s="2"/>
      <c r="O48" s="2"/>
      <c r="P48" s="2"/>
      <c r="Q48" s="2"/>
    </row>
    <row r="49">
      <c r="A49" s="10"/>
      <c r="B49" s="51" t="s">
        <v>47</v>
      </c>
      <c r="C49" s="1"/>
      <c r="D49" s="1"/>
      <c r="E49" s="52" t="s">
        <v>72</v>
      </c>
      <c r="F49" s="1"/>
      <c r="G49" s="1"/>
      <c r="H49" s="42"/>
      <c r="I49" s="1"/>
      <c r="J49" s="42"/>
      <c r="K49" s="1"/>
      <c r="L49" s="1"/>
      <c r="M49" s="13"/>
      <c r="N49" s="2"/>
      <c r="O49" s="2"/>
      <c r="P49" s="2"/>
      <c r="Q49" s="2"/>
    </row>
    <row r="50">
      <c r="A50" s="10"/>
      <c r="B50" s="51" t="s">
        <v>49</v>
      </c>
      <c r="C50" s="1"/>
      <c r="D50" s="1"/>
      <c r="E50" s="52" t="s">
        <v>73</v>
      </c>
      <c r="F50" s="1"/>
      <c r="G50" s="1"/>
      <c r="H50" s="42"/>
      <c r="I50" s="1"/>
      <c r="J50" s="42"/>
      <c r="K50" s="1"/>
      <c r="L50" s="1"/>
      <c r="M50" s="13"/>
      <c r="N50" s="2"/>
      <c r="O50" s="2"/>
      <c r="P50" s="2"/>
      <c r="Q50" s="2"/>
    </row>
    <row r="51">
      <c r="A51" s="10"/>
      <c r="B51" s="51" t="s">
        <v>51</v>
      </c>
      <c r="C51" s="1"/>
      <c r="D51" s="1"/>
      <c r="E51" s="52" t="s">
        <v>52</v>
      </c>
      <c r="F51" s="1"/>
      <c r="G51" s="1"/>
      <c r="H51" s="42"/>
      <c r="I51" s="1"/>
      <c r="J51" s="42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53</v>
      </c>
      <c r="C52" s="54"/>
      <c r="D52" s="54"/>
      <c r="E52" s="55"/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3">
        <v>4</v>
      </c>
      <c r="C53" s="44" t="s">
        <v>74</v>
      </c>
      <c r="D53" s="44"/>
      <c r="E53" s="44" t="s">
        <v>75</v>
      </c>
      <c r="F53" s="44" t="s">
        <v>7</v>
      </c>
      <c r="G53" s="45" t="s">
        <v>70</v>
      </c>
      <c r="H53" s="69">
        <v>20336</v>
      </c>
      <c r="I53" s="70">
        <v>0</v>
      </c>
      <c r="J53" s="71">
        <f>ROUND(H53*I53,2)</f>
        <v>0</v>
      </c>
      <c r="K53" s="72">
        <v>0.20999999999999999</v>
      </c>
      <c r="L53" s="73">
        <f>ROUND(J53*1.21,2)</f>
        <v>0</v>
      </c>
      <c r="M53" s="13"/>
      <c r="N53" s="2"/>
      <c r="O53" s="2"/>
      <c r="P53" s="2"/>
      <c r="Q53" s="33">
        <f>IF(ISNUMBER(K53),IF(H53&gt;0,IF(I53&gt;0,J53,0),0),0)</f>
        <v>0</v>
      </c>
      <c r="R53" s="9">
        <f>IF(ISNUMBER(K53)=FALSE,J53,0)</f>
        <v>0</v>
      </c>
    </row>
    <row r="54">
      <c r="A54" s="10"/>
      <c r="B54" s="51" t="s">
        <v>45</v>
      </c>
      <c r="C54" s="1"/>
      <c r="D54" s="1"/>
      <c r="E54" s="52" t="s">
        <v>76</v>
      </c>
      <c r="F54" s="1"/>
      <c r="G54" s="1"/>
      <c r="H54" s="42"/>
      <c r="I54" s="1"/>
      <c r="J54" s="42"/>
      <c r="K54" s="1"/>
      <c r="L54" s="1"/>
      <c r="M54" s="13"/>
      <c r="N54" s="2"/>
      <c r="O54" s="2"/>
      <c r="P54" s="2"/>
      <c r="Q54" s="2"/>
    </row>
    <row r="55">
      <c r="A55" s="10"/>
      <c r="B55" s="51" t="s">
        <v>47</v>
      </c>
      <c r="C55" s="1"/>
      <c r="D55" s="1"/>
      <c r="E55" s="52" t="s">
        <v>72</v>
      </c>
      <c r="F55" s="1"/>
      <c r="G55" s="1"/>
      <c r="H55" s="42"/>
      <c r="I55" s="1"/>
      <c r="J55" s="42"/>
      <c r="K55" s="1"/>
      <c r="L55" s="1"/>
      <c r="M55" s="13"/>
      <c r="N55" s="2"/>
      <c r="O55" s="2"/>
      <c r="P55" s="2"/>
      <c r="Q55" s="2"/>
    </row>
    <row r="56">
      <c r="A56" s="10"/>
      <c r="B56" s="51" t="s">
        <v>49</v>
      </c>
      <c r="C56" s="1"/>
      <c r="D56" s="1"/>
      <c r="E56" s="52" t="s">
        <v>77</v>
      </c>
      <c r="F56" s="1"/>
      <c r="G56" s="1"/>
      <c r="H56" s="42"/>
      <c r="I56" s="1"/>
      <c r="J56" s="42"/>
      <c r="K56" s="1"/>
      <c r="L56" s="1"/>
      <c r="M56" s="13"/>
      <c r="N56" s="2"/>
      <c r="O56" s="2"/>
      <c r="P56" s="2"/>
      <c r="Q56" s="2"/>
    </row>
    <row r="57">
      <c r="A57" s="10"/>
      <c r="B57" s="51" t="s">
        <v>51</v>
      </c>
      <c r="C57" s="1"/>
      <c r="D57" s="1"/>
      <c r="E57" s="52" t="s">
        <v>52</v>
      </c>
      <c r="F57" s="1"/>
      <c r="G57" s="1"/>
      <c r="H57" s="42"/>
      <c r="I57" s="1"/>
      <c r="J57" s="42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53</v>
      </c>
      <c r="C58" s="54"/>
      <c r="D58" s="54"/>
      <c r="E58" s="55"/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3">
        <v>5</v>
      </c>
      <c r="C59" s="44" t="s">
        <v>78</v>
      </c>
      <c r="D59" s="44"/>
      <c r="E59" s="44" t="s">
        <v>79</v>
      </c>
      <c r="F59" s="44" t="s">
        <v>7</v>
      </c>
      <c r="G59" s="45" t="s">
        <v>80</v>
      </c>
      <c r="H59" s="69">
        <v>17</v>
      </c>
      <c r="I59" s="70">
        <v>0</v>
      </c>
      <c r="J59" s="71">
        <f>ROUND(H59*I59,2)</f>
        <v>0</v>
      </c>
      <c r="K59" s="72">
        <v>0.20999999999999999</v>
      </c>
      <c r="L59" s="73">
        <f>ROUND(J59*1.21,2)</f>
        <v>0</v>
      </c>
      <c r="M59" s="13"/>
      <c r="N59" s="2"/>
      <c r="O59" s="2"/>
      <c r="P59" s="2"/>
      <c r="Q59" s="33">
        <f>IF(ISNUMBER(K59),IF(H59&gt;0,IF(I59&gt;0,J59,0),0),0)</f>
        <v>0</v>
      </c>
      <c r="R59" s="9">
        <f>IF(ISNUMBER(K59)=FALSE,J59,0)</f>
        <v>0</v>
      </c>
    </row>
    <row r="60">
      <c r="A60" s="10"/>
      <c r="B60" s="51" t="s">
        <v>45</v>
      </c>
      <c r="C60" s="1"/>
      <c r="D60" s="1"/>
      <c r="E60" s="52" t="s">
        <v>81</v>
      </c>
      <c r="F60" s="1"/>
      <c r="G60" s="1"/>
      <c r="H60" s="42"/>
      <c r="I60" s="1"/>
      <c r="J60" s="42"/>
      <c r="K60" s="1"/>
      <c r="L60" s="1"/>
      <c r="M60" s="13"/>
      <c r="N60" s="2"/>
      <c r="O60" s="2"/>
      <c r="P60" s="2"/>
      <c r="Q60" s="2"/>
    </row>
    <row r="61">
      <c r="A61" s="10"/>
      <c r="B61" s="51" t="s">
        <v>47</v>
      </c>
      <c r="C61" s="1"/>
      <c r="D61" s="1"/>
      <c r="E61" s="52" t="s">
        <v>82</v>
      </c>
      <c r="F61" s="1"/>
      <c r="G61" s="1"/>
      <c r="H61" s="42"/>
      <c r="I61" s="1"/>
      <c r="J61" s="42"/>
      <c r="K61" s="1"/>
      <c r="L61" s="1"/>
      <c r="M61" s="13"/>
      <c r="N61" s="2"/>
      <c r="O61" s="2"/>
      <c r="P61" s="2"/>
      <c r="Q61" s="2"/>
    </row>
    <row r="62">
      <c r="A62" s="10"/>
      <c r="B62" s="51" t="s">
        <v>49</v>
      </c>
      <c r="C62" s="1"/>
      <c r="D62" s="1"/>
      <c r="E62" s="52" t="s">
        <v>83</v>
      </c>
      <c r="F62" s="1"/>
      <c r="G62" s="1"/>
      <c r="H62" s="42"/>
      <c r="I62" s="1"/>
      <c r="J62" s="42"/>
      <c r="K62" s="1"/>
      <c r="L62" s="1"/>
      <c r="M62" s="13"/>
      <c r="N62" s="2"/>
      <c r="O62" s="2"/>
      <c r="P62" s="2"/>
      <c r="Q62" s="2"/>
    </row>
    <row r="63">
      <c r="A63" s="10"/>
      <c r="B63" s="51" t="s">
        <v>51</v>
      </c>
      <c r="C63" s="1"/>
      <c r="D63" s="1"/>
      <c r="E63" s="52" t="s">
        <v>52</v>
      </c>
      <c r="F63" s="1"/>
      <c r="G63" s="1"/>
      <c r="H63" s="42"/>
      <c r="I63" s="1"/>
      <c r="J63" s="42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53</v>
      </c>
      <c r="C64" s="54"/>
      <c r="D64" s="54"/>
      <c r="E64" s="55"/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 thickBot="1" ht="25" customHeight="1">
      <c r="A65" s="10"/>
      <c r="B65" s="1"/>
      <c r="C65" s="57">
        <v>5</v>
      </c>
      <c r="D65" s="1"/>
      <c r="E65" s="57" t="s">
        <v>31</v>
      </c>
      <c r="F65" s="1"/>
      <c r="G65" s="58" t="s">
        <v>54</v>
      </c>
      <c r="H65" s="59">
        <f>J47+J53+J59</f>
        <v>0</v>
      </c>
      <c r="I65" s="58" t="s">
        <v>55</v>
      </c>
      <c r="J65" s="60">
        <f>(L65-H65)</f>
        <v>0</v>
      </c>
      <c r="K65" s="58" t="s">
        <v>56</v>
      </c>
      <c r="L65" s="61">
        <f>ROUND((J47+J53+J59)*1.21,2)</f>
        <v>0</v>
      </c>
      <c r="M65" s="13"/>
      <c r="N65" s="2"/>
      <c r="O65" s="2"/>
      <c r="P65" s="2"/>
      <c r="Q65" s="33">
        <f>0+Q47+Q53+Q59</f>
        <v>0</v>
      </c>
      <c r="R65" s="9">
        <f>0+R47+R53+R59</f>
        <v>0</v>
      </c>
      <c r="S65" s="62">
        <f>Q65*(1+J65)+R65</f>
        <v>0</v>
      </c>
    </row>
    <row r="66" thickTop="1" thickBot="1" ht="25" customHeight="1">
      <c r="A66" s="10"/>
      <c r="B66" s="63"/>
      <c r="C66" s="63"/>
      <c r="D66" s="63"/>
      <c r="E66" s="63"/>
      <c r="F66" s="63"/>
      <c r="G66" s="64" t="s">
        <v>57</v>
      </c>
      <c r="H66" s="65">
        <f>0+J47+J53+J59</f>
        <v>0</v>
      </c>
      <c r="I66" s="64" t="s">
        <v>58</v>
      </c>
      <c r="J66" s="66">
        <f>0+J65</f>
        <v>0</v>
      </c>
      <c r="K66" s="64" t="s">
        <v>59</v>
      </c>
      <c r="L66" s="67">
        <f>0+L65</f>
        <v>0</v>
      </c>
      <c r="M66" s="13"/>
      <c r="N66" s="2"/>
      <c r="O66" s="2"/>
      <c r="P66" s="2"/>
      <c r="Q66" s="2"/>
    </row>
    <row r="67" ht="40" customHeight="1">
      <c r="A67" s="10"/>
      <c r="B67" s="68" t="s">
        <v>84</v>
      </c>
      <c r="C67" s="1"/>
      <c r="D67" s="1"/>
      <c r="E67" s="1"/>
      <c r="F67" s="1"/>
      <c r="G67" s="1"/>
      <c r="H67" s="42"/>
      <c r="I67" s="1"/>
      <c r="J67" s="42"/>
      <c r="K67" s="1"/>
      <c r="L67" s="1"/>
      <c r="M67" s="13"/>
      <c r="N67" s="2"/>
      <c r="O67" s="2"/>
      <c r="P67" s="2"/>
      <c r="Q67" s="2"/>
    </row>
    <row r="68">
      <c r="A68" s="10"/>
      <c r="B68" s="43">
        <v>6</v>
      </c>
      <c r="C68" s="44" t="s">
        <v>85</v>
      </c>
      <c r="D68" s="44"/>
      <c r="E68" s="44" t="s">
        <v>86</v>
      </c>
      <c r="F68" s="44" t="s">
        <v>7</v>
      </c>
      <c r="G68" s="45" t="s">
        <v>70</v>
      </c>
      <c r="H68" s="46">
        <v>1479</v>
      </c>
      <c r="I68" s="47">
        <v>0</v>
      </c>
      <c r="J68" s="48">
        <f>ROUND(H68*I68,2)</f>
        <v>0</v>
      </c>
      <c r="K68" s="49">
        <v>0.20999999999999999</v>
      </c>
      <c r="L68" s="50">
        <f>ROUND(J68*1.21,2)</f>
        <v>0</v>
      </c>
      <c r="M68" s="13"/>
      <c r="N68" s="2"/>
      <c r="O68" s="2"/>
      <c r="P68" s="2"/>
      <c r="Q68" s="33">
        <f>IF(ISNUMBER(K68),IF(H68&gt;0,IF(I68&gt;0,J68,0),0),0)</f>
        <v>0</v>
      </c>
      <c r="R68" s="9">
        <f>IF(ISNUMBER(K68)=FALSE,J68,0)</f>
        <v>0</v>
      </c>
    </row>
    <row r="69">
      <c r="A69" s="10"/>
      <c r="B69" s="51" t="s">
        <v>45</v>
      </c>
      <c r="C69" s="1"/>
      <c r="D69" s="1"/>
      <c r="E69" s="52" t="s">
        <v>87</v>
      </c>
      <c r="F69" s="1"/>
      <c r="G69" s="1"/>
      <c r="H69" s="42"/>
      <c r="I69" s="1"/>
      <c r="J69" s="42"/>
      <c r="K69" s="1"/>
      <c r="L69" s="1"/>
      <c r="M69" s="13"/>
      <c r="N69" s="2"/>
      <c r="O69" s="2"/>
      <c r="P69" s="2"/>
      <c r="Q69" s="2"/>
    </row>
    <row r="70">
      <c r="A70" s="10"/>
      <c r="B70" s="51" t="s">
        <v>47</v>
      </c>
      <c r="C70" s="1"/>
      <c r="D70" s="1"/>
      <c r="E70" s="52" t="s">
        <v>88</v>
      </c>
      <c r="F70" s="1"/>
      <c r="G70" s="1"/>
      <c r="H70" s="42"/>
      <c r="I70" s="1"/>
      <c r="J70" s="42"/>
      <c r="K70" s="1"/>
      <c r="L70" s="1"/>
      <c r="M70" s="13"/>
      <c r="N70" s="2"/>
      <c r="O70" s="2"/>
      <c r="P70" s="2"/>
      <c r="Q70" s="2"/>
    </row>
    <row r="71">
      <c r="A71" s="10"/>
      <c r="B71" s="51" t="s">
        <v>49</v>
      </c>
      <c r="C71" s="1"/>
      <c r="D71" s="1"/>
      <c r="E71" s="52" t="s">
        <v>89</v>
      </c>
      <c r="F71" s="1"/>
      <c r="G71" s="1"/>
      <c r="H71" s="42"/>
      <c r="I71" s="1"/>
      <c r="J71" s="42"/>
      <c r="K71" s="1"/>
      <c r="L71" s="1"/>
      <c r="M71" s="13"/>
      <c r="N71" s="2"/>
      <c r="O71" s="2"/>
      <c r="P71" s="2"/>
      <c r="Q71" s="2"/>
    </row>
    <row r="72">
      <c r="A72" s="10"/>
      <c r="B72" s="51" t="s">
        <v>51</v>
      </c>
      <c r="C72" s="1"/>
      <c r="D72" s="1"/>
      <c r="E72" s="52" t="s">
        <v>52</v>
      </c>
      <c r="F72" s="1"/>
      <c r="G72" s="1"/>
      <c r="H72" s="42"/>
      <c r="I72" s="1"/>
      <c r="J72" s="42"/>
      <c r="K72" s="1"/>
      <c r="L72" s="1"/>
      <c r="M72" s="13"/>
      <c r="N72" s="2"/>
      <c r="O72" s="2"/>
      <c r="P72" s="2"/>
      <c r="Q72" s="2"/>
    </row>
    <row r="73" thickBot="1">
      <c r="A73" s="10"/>
      <c r="B73" s="53" t="s">
        <v>53</v>
      </c>
      <c r="C73" s="54"/>
      <c r="D73" s="54"/>
      <c r="E73" s="55"/>
      <c r="F73" s="54"/>
      <c r="G73" s="54"/>
      <c r="H73" s="56"/>
      <c r="I73" s="54"/>
      <c r="J73" s="56"/>
      <c r="K73" s="54"/>
      <c r="L73" s="54"/>
      <c r="M73" s="13"/>
      <c r="N73" s="2"/>
      <c r="O73" s="2"/>
      <c r="P73" s="2"/>
      <c r="Q73" s="2"/>
    </row>
    <row r="74" thickTop="1">
      <c r="A74" s="10"/>
      <c r="B74" s="43">
        <v>7</v>
      </c>
      <c r="C74" s="44" t="s">
        <v>90</v>
      </c>
      <c r="D74" s="44"/>
      <c r="E74" s="44" t="s">
        <v>91</v>
      </c>
      <c r="F74" s="44" t="s">
        <v>7</v>
      </c>
      <c r="G74" s="45" t="s">
        <v>70</v>
      </c>
      <c r="H74" s="69">
        <v>1479</v>
      </c>
      <c r="I74" s="70">
        <v>0</v>
      </c>
      <c r="J74" s="71">
        <f>ROUND(H74*I74,2)</f>
        <v>0</v>
      </c>
      <c r="K74" s="72">
        <v>0.20999999999999999</v>
      </c>
      <c r="L74" s="73">
        <f>ROUND(J74*1.21,2)</f>
        <v>0</v>
      </c>
      <c r="M74" s="13"/>
      <c r="N74" s="2"/>
      <c r="O74" s="2"/>
      <c r="P74" s="2"/>
      <c r="Q74" s="33">
        <f>IF(ISNUMBER(K74),IF(H74&gt;0,IF(I74&gt;0,J74,0),0),0)</f>
        <v>0</v>
      </c>
      <c r="R74" s="9">
        <f>IF(ISNUMBER(K74)=FALSE,J74,0)</f>
        <v>0</v>
      </c>
    </row>
    <row r="75">
      <c r="A75" s="10"/>
      <c r="B75" s="51" t="s">
        <v>45</v>
      </c>
      <c r="C75" s="1"/>
      <c r="D75" s="1"/>
      <c r="E75" s="52" t="s">
        <v>92</v>
      </c>
      <c r="F75" s="1"/>
      <c r="G75" s="1"/>
      <c r="H75" s="42"/>
      <c r="I75" s="1"/>
      <c r="J75" s="42"/>
      <c r="K75" s="1"/>
      <c r="L75" s="1"/>
      <c r="M75" s="13"/>
      <c r="N75" s="2"/>
      <c r="O75" s="2"/>
      <c r="P75" s="2"/>
      <c r="Q75" s="2"/>
    </row>
    <row r="76">
      <c r="A76" s="10"/>
      <c r="B76" s="51" t="s">
        <v>47</v>
      </c>
      <c r="C76" s="1"/>
      <c r="D76" s="1"/>
      <c r="E76" s="52" t="s">
        <v>88</v>
      </c>
      <c r="F76" s="1"/>
      <c r="G76" s="1"/>
      <c r="H76" s="42"/>
      <c r="I76" s="1"/>
      <c r="J76" s="42"/>
      <c r="K76" s="1"/>
      <c r="L76" s="1"/>
      <c r="M76" s="13"/>
      <c r="N76" s="2"/>
      <c r="O76" s="2"/>
      <c r="P76" s="2"/>
      <c r="Q76" s="2"/>
    </row>
    <row r="77">
      <c r="A77" s="10"/>
      <c r="B77" s="51" t="s">
        <v>49</v>
      </c>
      <c r="C77" s="1"/>
      <c r="D77" s="1"/>
      <c r="E77" s="52" t="s">
        <v>89</v>
      </c>
      <c r="F77" s="1"/>
      <c r="G77" s="1"/>
      <c r="H77" s="42"/>
      <c r="I77" s="1"/>
      <c r="J77" s="42"/>
      <c r="K77" s="1"/>
      <c r="L77" s="1"/>
      <c r="M77" s="13"/>
      <c r="N77" s="2"/>
      <c r="O77" s="2"/>
      <c r="P77" s="2"/>
      <c r="Q77" s="2"/>
    </row>
    <row r="78">
      <c r="A78" s="10"/>
      <c r="B78" s="51" t="s">
        <v>51</v>
      </c>
      <c r="C78" s="1"/>
      <c r="D78" s="1"/>
      <c r="E78" s="52" t="s">
        <v>52</v>
      </c>
      <c r="F78" s="1"/>
      <c r="G78" s="1"/>
      <c r="H78" s="42"/>
      <c r="I78" s="1"/>
      <c r="J78" s="42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53</v>
      </c>
      <c r="C79" s="54"/>
      <c r="D79" s="54"/>
      <c r="E79" s="55"/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>
      <c r="A80" s="10"/>
      <c r="B80" s="43">
        <v>8</v>
      </c>
      <c r="C80" s="44" t="s">
        <v>93</v>
      </c>
      <c r="D80" s="44"/>
      <c r="E80" s="44" t="s">
        <v>94</v>
      </c>
      <c r="F80" s="44" t="s">
        <v>7</v>
      </c>
      <c r="G80" s="45" t="s">
        <v>80</v>
      </c>
      <c r="H80" s="69">
        <v>17</v>
      </c>
      <c r="I80" s="70">
        <v>0</v>
      </c>
      <c r="J80" s="71">
        <f>ROUND(H80*I80,2)</f>
        <v>0</v>
      </c>
      <c r="K80" s="72">
        <v>0.20999999999999999</v>
      </c>
      <c r="L80" s="73">
        <f>ROUND(J80*1.21,2)</f>
        <v>0</v>
      </c>
      <c r="M80" s="13"/>
      <c r="N80" s="2"/>
      <c r="O80" s="2"/>
      <c r="P80" s="2"/>
      <c r="Q80" s="33">
        <f>IF(ISNUMBER(K80),IF(H80&gt;0,IF(I80&gt;0,J80,0),0),0)</f>
        <v>0</v>
      </c>
      <c r="R80" s="9">
        <f>IF(ISNUMBER(K80)=FALSE,J80,0)</f>
        <v>0</v>
      </c>
    </row>
    <row r="81">
      <c r="A81" s="10"/>
      <c r="B81" s="51" t="s">
        <v>45</v>
      </c>
      <c r="C81" s="1"/>
      <c r="D81" s="1"/>
      <c r="E81" s="52" t="s">
        <v>95</v>
      </c>
      <c r="F81" s="1"/>
      <c r="G81" s="1"/>
      <c r="H81" s="42"/>
      <c r="I81" s="1"/>
      <c r="J81" s="42"/>
      <c r="K81" s="1"/>
      <c r="L81" s="1"/>
      <c r="M81" s="13"/>
      <c r="N81" s="2"/>
      <c r="O81" s="2"/>
      <c r="P81" s="2"/>
      <c r="Q81" s="2"/>
    </row>
    <row r="82">
      <c r="A82" s="10"/>
      <c r="B82" s="51" t="s">
        <v>47</v>
      </c>
      <c r="C82" s="1"/>
      <c r="D82" s="1"/>
      <c r="E82" s="52" t="s">
        <v>82</v>
      </c>
      <c r="F82" s="1"/>
      <c r="G82" s="1"/>
      <c r="H82" s="42"/>
      <c r="I82" s="1"/>
      <c r="J82" s="42"/>
      <c r="K82" s="1"/>
      <c r="L82" s="1"/>
      <c r="M82" s="13"/>
      <c r="N82" s="2"/>
      <c r="O82" s="2"/>
      <c r="P82" s="2"/>
      <c r="Q82" s="2"/>
    </row>
    <row r="83">
      <c r="A83" s="10"/>
      <c r="B83" s="51" t="s">
        <v>49</v>
      </c>
      <c r="C83" s="1"/>
      <c r="D83" s="1"/>
      <c r="E83" s="52" t="s">
        <v>96</v>
      </c>
      <c r="F83" s="1"/>
      <c r="G83" s="1"/>
      <c r="H83" s="42"/>
      <c r="I83" s="1"/>
      <c r="J83" s="42"/>
      <c r="K83" s="1"/>
      <c r="L83" s="1"/>
      <c r="M83" s="13"/>
      <c r="N83" s="2"/>
      <c r="O83" s="2"/>
      <c r="P83" s="2"/>
      <c r="Q83" s="2"/>
    </row>
    <row r="84">
      <c r="A84" s="10"/>
      <c r="B84" s="51" t="s">
        <v>51</v>
      </c>
      <c r="C84" s="1"/>
      <c r="D84" s="1"/>
      <c r="E84" s="52" t="s">
        <v>52</v>
      </c>
      <c r="F84" s="1"/>
      <c r="G84" s="1"/>
      <c r="H84" s="42"/>
      <c r="I84" s="1"/>
      <c r="J84" s="42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53</v>
      </c>
      <c r="C85" s="54"/>
      <c r="D85" s="54"/>
      <c r="E85" s="55"/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 thickBot="1" ht="25" customHeight="1">
      <c r="A86" s="10"/>
      <c r="B86" s="1"/>
      <c r="C86" s="57">
        <v>9</v>
      </c>
      <c r="D86" s="1"/>
      <c r="E86" s="57" t="s">
        <v>32</v>
      </c>
      <c r="F86" s="1"/>
      <c r="G86" s="58" t="s">
        <v>54</v>
      </c>
      <c r="H86" s="59">
        <f>J68+J74+J80</f>
        <v>0</v>
      </c>
      <c r="I86" s="58" t="s">
        <v>55</v>
      </c>
      <c r="J86" s="60">
        <f>(L86-H86)</f>
        <v>0</v>
      </c>
      <c r="K86" s="58" t="s">
        <v>56</v>
      </c>
      <c r="L86" s="61">
        <f>ROUND((J68+J74+J80)*1.21,2)</f>
        <v>0</v>
      </c>
      <c r="M86" s="13"/>
      <c r="N86" s="2"/>
      <c r="O86" s="2"/>
      <c r="P86" s="2"/>
      <c r="Q86" s="33">
        <f>0+Q68+Q74+Q80</f>
        <v>0</v>
      </c>
      <c r="R86" s="9">
        <f>0+R68+R74+R80</f>
        <v>0</v>
      </c>
      <c r="S86" s="62">
        <f>Q86*(1+J86)+R86</f>
        <v>0</v>
      </c>
    </row>
    <row r="87" thickTop="1" thickBot="1" ht="25" customHeight="1">
      <c r="A87" s="10"/>
      <c r="B87" s="63"/>
      <c r="C87" s="63"/>
      <c r="D87" s="63"/>
      <c r="E87" s="63"/>
      <c r="F87" s="63"/>
      <c r="G87" s="64" t="s">
        <v>57</v>
      </c>
      <c r="H87" s="65">
        <f>0+J68+J74+J80</f>
        <v>0</v>
      </c>
      <c r="I87" s="64" t="s">
        <v>58</v>
      </c>
      <c r="J87" s="66">
        <f>0+J86</f>
        <v>0</v>
      </c>
      <c r="K87" s="64" t="s">
        <v>59</v>
      </c>
      <c r="L87" s="67">
        <f>0+L86</f>
        <v>0</v>
      </c>
      <c r="M87" s="13"/>
      <c r="N87" s="2"/>
      <c r="O87" s="2"/>
      <c r="P87" s="2"/>
      <c r="Q87" s="2"/>
    </row>
    <row r="88">
      <c r="A88" s="14"/>
      <c r="B88" s="4"/>
      <c r="C88" s="4"/>
      <c r="D88" s="4"/>
      <c r="E88" s="4"/>
      <c r="F88" s="4"/>
      <c r="G88" s="4"/>
      <c r="H88" s="74"/>
      <c r="I88" s="4"/>
      <c r="J88" s="74"/>
      <c r="K88" s="4"/>
      <c r="L88" s="4"/>
      <c r="M88" s="15"/>
      <c r="N88" s="2"/>
      <c r="O88" s="2"/>
      <c r="P88" s="2"/>
      <c r="Q88" s="2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2"/>
      <c r="P89" s="2"/>
      <c r="Q89" s="2"/>
    </row>
  </sheetData>
  <mergeCells count="61">
    <mergeCell ref="B48:D48"/>
    <mergeCell ref="B49:D49"/>
    <mergeCell ref="B50:D50"/>
    <mergeCell ref="B51:D51"/>
    <mergeCell ref="B52:D52"/>
    <mergeCell ref="B54:D54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69:D69"/>
    <mergeCell ref="B70:D70"/>
    <mergeCell ref="B71:D71"/>
    <mergeCell ref="B72:D72"/>
    <mergeCell ref="B73:D73"/>
    <mergeCell ref="B75:D75"/>
    <mergeCell ref="B76:D76"/>
    <mergeCell ref="B77:D77"/>
    <mergeCell ref="B78:D78"/>
    <mergeCell ref="B79:D79"/>
    <mergeCell ref="B81:D81"/>
    <mergeCell ref="B82:D82"/>
    <mergeCell ref="B83:D83"/>
    <mergeCell ref="B84:D84"/>
    <mergeCell ref="B85:D85"/>
    <mergeCell ref="B67:L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2:D32"/>
    <mergeCell ref="B33:D33"/>
    <mergeCell ref="B34:D34"/>
    <mergeCell ref="B37:L37"/>
    <mergeCell ref="B39:D39"/>
    <mergeCell ref="B40:D40"/>
    <mergeCell ref="B41:D41"/>
    <mergeCell ref="B42:D42"/>
    <mergeCell ref="B43:D43"/>
    <mergeCell ref="B46:L46"/>
    <mergeCell ref="B23:D2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25.1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2026-01-20T09:06:59Z</dcterms:modified>
</cp:coreProperties>
</file>